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2"/>
  </bookViews>
  <sheets>
    <sheet name="Examen TD " sheetId="1" r:id="rId1"/>
    <sheet name="EX01S01" sheetId="2" r:id="rId2"/>
    <sheet name="EX02S01" sheetId="3" r:id="rId3"/>
    <sheet name="EX03S01" sheetId="4" r:id="rId4"/>
  </sheets>
  <definedNames/>
  <calcPr fullCalcOnLoad="1"/>
</workbook>
</file>

<file path=xl/sharedStrings.xml><?xml version="1.0" encoding="utf-8"?>
<sst xmlns="http://schemas.openxmlformats.org/spreadsheetml/2006/main" count="67" uniqueCount="20">
  <si>
    <t>السنة</t>
  </si>
  <si>
    <t>الموسم</t>
  </si>
  <si>
    <t xml:space="preserve">الموسم الأول </t>
  </si>
  <si>
    <t>الموسم الثاني</t>
  </si>
  <si>
    <t>الموسم الثالث</t>
  </si>
  <si>
    <t>المجموع</t>
  </si>
  <si>
    <t>المتوسط الحسابي</t>
  </si>
  <si>
    <t xml:space="preserve">    13.77+1.57X</t>
  </si>
  <si>
    <t>_</t>
  </si>
  <si>
    <t xml:space="preserve">            26.33 - 2.14X</t>
  </si>
  <si>
    <t>الفصل</t>
  </si>
  <si>
    <t>Q1</t>
  </si>
  <si>
    <t>Q2</t>
  </si>
  <si>
    <t>Q3</t>
  </si>
  <si>
    <t>Q4</t>
  </si>
  <si>
    <t>التمرين الثالث من السلسلة الأولى</t>
  </si>
  <si>
    <t>التمرين الثاني من السلسلة الأولى</t>
  </si>
  <si>
    <t>التمرين الأول من السلسلة الأولى</t>
  </si>
  <si>
    <t>التمرين الأول الخاص بامتحان الأعمال الموجهة</t>
  </si>
  <si>
    <t xml:space="preserve">                   36+ 4X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</si>
</sst>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3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8.png" /><Relationship Id="rId17" Type="http://schemas.openxmlformats.org/officeDocument/2006/relationships/image" Target="../media/image19.png" /><Relationship Id="rId18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2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1.png" /><Relationship Id="rId9" Type="http://schemas.openxmlformats.org/officeDocument/2006/relationships/image" Target="../media/image2.png" /><Relationship Id="rId10" Type="http://schemas.openxmlformats.org/officeDocument/2006/relationships/image" Target="../media/image23.png" /><Relationship Id="rId11" Type="http://schemas.openxmlformats.org/officeDocument/2006/relationships/image" Target="../media/image24.png" /><Relationship Id="rId12" Type="http://schemas.openxmlformats.org/officeDocument/2006/relationships/image" Target="../media/image25.png" /><Relationship Id="rId13" Type="http://schemas.openxmlformats.org/officeDocument/2006/relationships/image" Target="../media/image2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2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1.png" /><Relationship Id="rId9" Type="http://schemas.openxmlformats.org/officeDocument/2006/relationships/image" Target="../media/image2.png" /><Relationship Id="rId10" Type="http://schemas.openxmlformats.org/officeDocument/2006/relationships/image" Target="../media/image2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22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8.png" /><Relationship Id="rId7" Type="http://schemas.openxmlformats.org/officeDocument/2006/relationships/image" Target="../media/image16.png" /><Relationship Id="rId8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</xdr:row>
      <xdr:rowOff>28575</xdr:rowOff>
    </xdr:from>
    <xdr:to>
      <xdr:col>4</xdr:col>
      <xdr:colOff>371475</xdr:colOff>
      <xdr:row>4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60007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3</xdr:row>
      <xdr:rowOff>38100</xdr:rowOff>
    </xdr:from>
    <xdr:to>
      <xdr:col>5</xdr:col>
      <xdr:colOff>485775</xdr:colOff>
      <xdr:row>3</xdr:row>
      <xdr:rowOff>161925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00350" y="609600"/>
          <a:ext cx="3905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104775</xdr:colOff>
      <xdr:row>22</xdr:row>
      <xdr:rowOff>66675</xdr:rowOff>
    </xdr:to>
    <xdr:pic>
      <xdr:nvPicPr>
        <xdr:cNvPr id="3" name="Image 5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0" y="4000500"/>
          <a:ext cx="104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95250</xdr:colOff>
      <xdr:row>23</xdr:row>
      <xdr:rowOff>0</xdr:rowOff>
    </xdr:to>
    <xdr:pic>
      <xdr:nvPicPr>
        <xdr:cNvPr id="4" name="Image 5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0" y="4191000"/>
          <a:ext cx="95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95250</xdr:colOff>
      <xdr:row>24</xdr:row>
      <xdr:rowOff>28575</xdr:rowOff>
    </xdr:to>
    <xdr:pic>
      <xdr:nvPicPr>
        <xdr:cNvPr id="5" name="Image 6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0" y="4381500"/>
          <a:ext cx="95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22</xdr:row>
      <xdr:rowOff>19050</xdr:rowOff>
    </xdr:from>
    <xdr:to>
      <xdr:col>5</xdr:col>
      <xdr:colOff>447675</xdr:colOff>
      <xdr:row>23</xdr:row>
      <xdr:rowOff>57150</xdr:rowOff>
    </xdr:to>
    <xdr:pic>
      <xdr:nvPicPr>
        <xdr:cNvPr id="6" name="Image 63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90850" y="42100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3</xdr:row>
      <xdr:rowOff>47625</xdr:rowOff>
    </xdr:from>
    <xdr:to>
      <xdr:col>10</xdr:col>
      <xdr:colOff>609600</xdr:colOff>
      <xdr:row>3</xdr:row>
      <xdr:rowOff>171450</xdr:rowOff>
    </xdr:to>
    <xdr:pic>
      <xdr:nvPicPr>
        <xdr:cNvPr id="7" name="Image 64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15125" y="619125"/>
          <a:ext cx="4381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3</xdr:row>
      <xdr:rowOff>47625</xdr:rowOff>
    </xdr:from>
    <xdr:to>
      <xdr:col>11</xdr:col>
      <xdr:colOff>695325</xdr:colOff>
      <xdr:row>4</xdr:row>
      <xdr:rowOff>9525</xdr:rowOff>
    </xdr:to>
    <xdr:pic>
      <xdr:nvPicPr>
        <xdr:cNvPr id="8" name="Image 65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91400" y="61912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3</xdr:row>
      <xdr:rowOff>28575</xdr:rowOff>
    </xdr:from>
    <xdr:to>
      <xdr:col>12</xdr:col>
      <xdr:colOff>390525</xdr:colOff>
      <xdr:row>3</xdr:row>
      <xdr:rowOff>171450</xdr:rowOff>
    </xdr:to>
    <xdr:pic>
      <xdr:nvPicPr>
        <xdr:cNvPr id="9" name="Image 66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15300" y="600075"/>
          <a:ext cx="3429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3</xdr:row>
      <xdr:rowOff>28575</xdr:rowOff>
    </xdr:from>
    <xdr:to>
      <xdr:col>13</xdr:col>
      <xdr:colOff>657225</xdr:colOff>
      <xdr:row>3</xdr:row>
      <xdr:rowOff>180975</xdr:rowOff>
    </xdr:to>
    <xdr:pic>
      <xdr:nvPicPr>
        <xdr:cNvPr id="10" name="Image 68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01075" y="600075"/>
          <a:ext cx="571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23</xdr:row>
      <xdr:rowOff>171450</xdr:rowOff>
    </xdr:from>
    <xdr:to>
      <xdr:col>1</xdr:col>
      <xdr:colOff>142875</xdr:colOff>
      <xdr:row>24</xdr:row>
      <xdr:rowOff>190500</xdr:rowOff>
    </xdr:to>
    <xdr:pic>
      <xdr:nvPicPr>
        <xdr:cNvPr id="11" name="Image 69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7200" y="4552950"/>
          <a:ext cx="161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3</xdr:row>
      <xdr:rowOff>9525</xdr:rowOff>
    </xdr:from>
    <xdr:to>
      <xdr:col>14</xdr:col>
      <xdr:colOff>1400175</xdr:colOff>
      <xdr:row>3</xdr:row>
      <xdr:rowOff>171450</xdr:rowOff>
    </xdr:to>
    <xdr:pic>
      <xdr:nvPicPr>
        <xdr:cNvPr id="12" name="Image 70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53550" y="581025"/>
          <a:ext cx="1323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</xdr:row>
      <xdr:rowOff>19050</xdr:rowOff>
    </xdr:from>
    <xdr:to>
      <xdr:col>9</xdr:col>
      <xdr:colOff>438150</xdr:colOff>
      <xdr:row>4</xdr:row>
      <xdr:rowOff>28575</xdr:rowOff>
    </xdr:to>
    <xdr:pic>
      <xdr:nvPicPr>
        <xdr:cNvPr id="13" name="Image 72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34100" y="590550"/>
          <a:ext cx="85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3</xdr:row>
      <xdr:rowOff>28575</xdr:rowOff>
    </xdr:from>
    <xdr:to>
      <xdr:col>8</xdr:col>
      <xdr:colOff>542925</xdr:colOff>
      <xdr:row>4</xdr:row>
      <xdr:rowOff>28575</xdr:rowOff>
    </xdr:to>
    <xdr:pic>
      <xdr:nvPicPr>
        <xdr:cNvPr id="14" name="Image 73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53050" y="60007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3</xdr:row>
      <xdr:rowOff>38100</xdr:rowOff>
    </xdr:from>
    <xdr:to>
      <xdr:col>7</xdr:col>
      <xdr:colOff>933450</xdr:colOff>
      <xdr:row>4</xdr:row>
      <xdr:rowOff>19050</xdr:rowOff>
    </xdr:to>
    <xdr:pic>
      <xdr:nvPicPr>
        <xdr:cNvPr id="15" name="Image 75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67175" y="609600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3</xdr:row>
      <xdr:rowOff>38100</xdr:rowOff>
    </xdr:from>
    <xdr:to>
      <xdr:col>6</xdr:col>
      <xdr:colOff>571500</xdr:colOff>
      <xdr:row>4</xdr:row>
      <xdr:rowOff>9525</xdr:rowOff>
    </xdr:to>
    <xdr:pic>
      <xdr:nvPicPr>
        <xdr:cNvPr id="16" name="Image 76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38525" y="609600"/>
          <a:ext cx="438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3</xdr:row>
      <xdr:rowOff>38100</xdr:rowOff>
    </xdr:from>
    <xdr:to>
      <xdr:col>3</xdr:col>
      <xdr:colOff>342900</xdr:colOff>
      <xdr:row>4</xdr:row>
      <xdr:rowOff>19050</xdr:rowOff>
    </xdr:to>
    <xdr:pic>
      <xdr:nvPicPr>
        <xdr:cNvPr id="17" name="Image 77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28800" y="609600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</xdr:row>
      <xdr:rowOff>19050</xdr:rowOff>
    </xdr:from>
    <xdr:to>
      <xdr:col>2</xdr:col>
      <xdr:colOff>209550</xdr:colOff>
      <xdr:row>4</xdr:row>
      <xdr:rowOff>19050</xdr:rowOff>
    </xdr:to>
    <xdr:pic>
      <xdr:nvPicPr>
        <xdr:cNvPr id="18" name="Image 78"/>
        <xdr:cNvPicPr preferRelativeResize="1">
          <a:picLocks noChangeAspect="1"/>
        </xdr:cNvPicPr>
      </xdr:nvPicPr>
      <xdr:blipFill>
        <a:blip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43025" y="590550"/>
          <a:ext cx="104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24</xdr:row>
      <xdr:rowOff>0</xdr:rowOff>
    </xdr:from>
    <xdr:to>
      <xdr:col>5</xdr:col>
      <xdr:colOff>352425</xdr:colOff>
      <xdr:row>25</xdr:row>
      <xdr:rowOff>19050</xdr:rowOff>
    </xdr:to>
    <xdr:pic>
      <xdr:nvPicPr>
        <xdr:cNvPr id="19" name="Image 79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62275" y="4572000"/>
          <a:ext cx="95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23</xdr:row>
      <xdr:rowOff>0</xdr:rowOff>
    </xdr:from>
    <xdr:to>
      <xdr:col>5</xdr:col>
      <xdr:colOff>419100</xdr:colOff>
      <xdr:row>24</xdr:row>
      <xdr:rowOff>9525</xdr:rowOff>
    </xdr:to>
    <xdr:pic>
      <xdr:nvPicPr>
        <xdr:cNvPr id="20" name="Image 80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14650" y="43815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</xdr:row>
      <xdr:rowOff>19050</xdr:rowOff>
    </xdr:from>
    <xdr:to>
      <xdr:col>1</xdr:col>
      <xdr:colOff>419100</xdr:colOff>
      <xdr:row>3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7775" y="5905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3</xdr:row>
      <xdr:rowOff>0</xdr:rowOff>
    </xdr:from>
    <xdr:to>
      <xdr:col>2</xdr:col>
      <xdr:colOff>457200</xdr:colOff>
      <xdr:row>3</xdr:row>
      <xdr:rowOff>180975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28800" y="571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3</xdr:row>
      <xdr:rowOff>47625</xdr:rowOff>
    </xdr:from>
    <xdr:to>
      <xdr:col>3</xdr:col>
      <xdr:colOff>581025</xdr:colOff>
      <xdr:row>3</xdr:row>
      <xdr:rowOff>161925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81275" y="619125"/>
          <a:ext cx="2667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3</xdr:row>
      <xdr:rowOff>38100</xdr:rowOff>
    </xdr:from>
    <xdr:to>
      <xdr:col>4</xdr:col>
      <xdr:colOff>571500</xdr:colOff>
      <xdr:row>3</xdr:row>
      <xdr:rowOff>161925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09925" y="609600"/>
          <a:ext cx="3905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95250</xdr:colOff>
      <xdr:row>13</xdr:row>
      <xdr:rowOff>47625</xdr:rowOff>
    </xdr:to>
    <xdr:pic>
      <xdr:nvPicPr>
        <xdr:cNvPr id="5" name="Image 58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2286000"/>
          <a:ext cx="95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95250</xdr:colOff>
      <xdr:row>14</xdr:row>
      <xdr:rowOff>0</xdr:rowOff>
    </xdr:to>
    <xdr:pic>
      <xdr:nvPicPr>
        <xdr:cNvPr id="6" name="Image 5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2476500"/>
          <a:ext cx="95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95250</xdr:colOff>
      <xdr:row>15</xdr:row>
      <xdr:rowOff>28575</xdr:rowOff>
    </xdr:to>
    <xdr:pic>
      <xdr:nvPicPr>
        <xdr:cNvPr id="7" name="Image 61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2667000"/>
          <a:ext cx="95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3</xdr:row>
      <xdr:rowOff>19050</xdr:rowOff>
    </xdr:from>
    <xdr:to>
      <xdr:col>5</xdr:col>
      <xdr:colOff>371475</xdr:colOff>
      <xdr:row>3</xdr:row>
      <xdr:rowOff>180975</xdr:rowOff>
    </xdr:to>
    <xdr:pic>
      <xdr:nvPicPr>
        <xdr:cNvPr id="8" name="Image 29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86225" y="590550"/>
          <a:ext cx="76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3</xdr:row>
      <xdr:rowOff>28575</xdr:rowOff>
    </xdr:from>
    <xdr:to>
      <xdr:col>6</xdr:col>
      <xdr:colOff>628650</xdr:colOff>
      <xdr:row>4</xdr:row>
      <xdr:rowOff>19050</xdr:rowOff>
    </xdr:to>
    <xdr:pic>
      <xdr:nvPicPr>
        <xdr:cNvPr id="9" name="Image 32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86300" y="600075"/>
          <a:ext cx="495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838200</xdr:colOff>
      <xdr:row>15</xdr:row>
      <xdr:rowOff>28575</xdr:rowOff>
    </xdr:from>
    <xdr:to>
      <xdr:col>1</xdr:col>
      <xdr:colOff>161925</xdr:colOff>
      <xdr:row>16</xdr:row>
      <xdr:rowOff>0</xdr:rowOff>
    </xdr:to>
    <xdr:pic>
      <xdr:nvPicPr>
        <xdr:cNvPr id="10" name="Image 10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8200" y="2886075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847725</xdr:colOff>
      <xdr:row>16</xdr:row>
      <xdr:rowOff>19050</xdr:rowOff>
    </xdr:from>
    <xdr:to>
      <xdr:col>1</xdr:col>
      <xdr:colOff>142875</xdr:colOff>
      <xdr:row>17</xdr:row>
      <xdr:rowOff>9525</xdr:rowOff>
    </xdr:to>
    <xdr:pic>
      <xdr:nvPicPr>
        <xdr:cNvPr id="11" name="Image 11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7725" y="30670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17</xdr:row>
      <xdr:rowOff>0</xdr:rowOff>
    </xdr:from>
    <xdr:to>
      <xdr:col>1</xdr:col>
      <xdr:colOff>66675</xdr:colOff>
      <xdr:row>18</xdr:row>
      <xdr:rowOff>9525</xdr:rowOff>
    </xdr:to>
    <xdr:pic>
      <xdr:nvPicPr>
        <xdr:cNvPr id="12" name="Image 13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9625" y="32385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781050</xdr:colOff>
      <xdr:row>18</xdr:row>
      <xdr:rowOff>19050</xdr:rowOff>
    </xdr:from>
    <xdr:to>
      <xdr:col>1</xdr:col>
      <xdr:colOff>95250</xdr:colOff>
      <xdr:row>19</xdr:row>
      <xdr:rowOff>0</xdr:rowOff>
    </xdr:to>
    <xdr:pic>
      <xdr:nvPicPr>
        <xdr:cNvPr id="13" name="Image 15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1050" y="34480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19</xdr:row>
      <xdr:rowOff>0</xdr:rowOff>
    </xdr:from>
    <xdr:to>
      <xdr:col>1</xdr:col>
      <xdr:colOff>57150</xdr:colOff>
      <xdr:row>20</xdr:row>
      <xdr:rowOff>9525</xdr:rowOff>
    </xdr:to>
    <xdr:pic>
      <xdr:nvPicPr>
        <xdr:cNvPr id="14" name="Image 16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36195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</xdr:row>
      <xdr:rowOff>19050</xdr:rowOff>
    </xdr:from>
    <xdr:to>
      <xdr:col>1</xdr:col>
      <xdr:colOff>419100</xdr:colOff>
      <xdr:row>3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57275" y="5905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3</xdr:row>
      <xdr:rowOff>0</xdr:rowOff>
    </xdr:from>
    <xdr:to>
      <xdr:col>2</xdr:col>
      <xdr:colOff>457200</xdr:colOff>
      <xdr:row>3</xdr:row>
      <xdr:rowOff>180975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47850" y="571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3</xdr:row>
      <xdr:rowOff>47625</xdr:rowOff>
    </xdr:from>
    <xdr:to>
      <xdr:col>3</xdr:col>
      <xdr:colOff>581025</xdr:colOff>
      <xdr:row>3</xdr:row>
      <xdr:rowOff>161925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0325" y="619125"/>
          <a:ext cx="2667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3</xdr:row>
      <xdr:rowOff>38100</xdr:rowOff>
    </xdr:from>
    <xdr:to>
      <xdr:col>4</xdr:col>
      <xdr:colOff>571500</xdr:colOff>
      <xdr:row>3</xdr:row>
      <xdr:rowOff>161925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28975" y="609600"/>
          <a:ext cx="3905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95250</xdr:colOff>
      <xdr:row>12</xdr:row>
      <xdr:rowOff>47625</xdr:rowOff>
    </xdr:to>
    <xdr:pic>
      <xdr:nvPicPr>
        <xdr:cNvPr id="5" name="Image 58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0" y="2095500"/>
          <a:ext cx="95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pic>
      <xdr:nvPicPr>
        <xdr:cNvPr id="6" name="Image 5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0" y="2286000"/>
          <a:ext cx="95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95250</xdr:colOff>
      <xdr:row>14</xdr:row>
      <xdr:rowOff>0</xdr:rowOff>
    </xdr:to>
    <xdr:pic>
      <xdr:nvPicPr>
        <xdr:cNvPr id="7" name="Image 61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0" y="2476500"/>
          <a:ext cx="95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3</xdr:row>
      <xdr:rowOff>19050</xdr:rowOff>
    </xdr:from>
    <xdr:to>
      <xdr:col>5</xdr:col>
      <xdr:colOff>371475</xdr:colOff>
      <xdr:row>3</xdr:row>
      <xdr:rowOff>180975</xdr:rowOff>
    </xdr:to>
    <xdr:pic>
      <xdr:nvPicPr>
        <xdr:cNvPr id="8" name="Image 29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05275" y="590550"/>
          <a:ext cx="76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3</xdr:row>
      <xdr:rowOff>28575</xdr:rowOff>
    </xdr:from>
    <xdr:to>
      <xdr:col>6</xdr:col>
      <xdr:colOff>628650</xdr:colOff>
      <xdr:row>4</xdr:row>
      <xdr:rowOff>0</xdr:rowOff>
    </xdr:to>
    <xdr:pic>
      <xdr:nvPicPr>
        <xdr:cNvPr id="9" name="Image 32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05350" y="600075"/>
          <a:ext cx="49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762000</xdr:colOff>
      <xdr:row>14</xdr:row>
      <xdr:rowOff>0</xdr:rowOff>
    </xdr:from>
    <xdr:to>
      <xdr:col>1</xdr:col>
      <xdr:colOff>57150</xdr:colOff>
      <xdr:row>14</xdr:row>
      <xdr:rowOff>9525</xdr:rowOff>
    </xdr:to>
    <xdr:pic>
      <xdr:nvPicPr>
        <xdr:cNvPr id="10" name="Image 14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0" y="2667000"/>
          <a:ext cx="57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</xdr:row>
      <xdr:rowOff>19050</xdr:rowOff>
    </xdr:from>
    <xdr:to>
      <xdr:col>2</xdr:col>
      <xdr:colOff>428625</xdr:colOff>
      <xdr:row>3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24050" y="5905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3</xdr:row>
      <xdr:rowOff>0</xdr:rowOff>
    </xdr:from>
    <xdr:to>
      <xdr:col>3</xdr:col>
      <xdr:colOff>466725</xdr:colOff>
      <xdr:row>3</xdr:row>
      <xdr:rowOff>180975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14625" y="571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3</xdr:row>
      <xdr:rowOff>19050</xdr:rowOff>
    </xdr:from>
    <xdr:to>
      <xdr:col>4</xdr:col>
      <xdr:colOff>581025</xdr:colOff>
      <xdr:row>4</xdr:row>
      <xdr:rowOff>19050</xdr:rowOff>
    </xdr:to>
    <xdr:pic>
      <xdr:nvPicPr>
        <xdr:cNvPr id="3" name="Imag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05175" y="590550"/>
          <a:ext cx="419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</xdr:row>
      <xdr:rowOff>9525</xdr:rowOff>
    </xdr:from>
    <xdr:to>
      <xdr:col>5</xdr:col>
      <xdr:colOff>457200</xdr:colOff>
      <xdr:row>4</xdr:row>
      <xdr:rowOff>9525</xdr:rowOff>
    </xdr:to>
    <xdr:pic>
      <xdr:nvPicPr>
        <xdr:cNvPr id="4" name="Image 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43375" y="5810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3</xdr:row>
      <xdr:rowOff>19050</xdr:rowOff>
    </xdr:from>
    <xdr:to>
      <xdr:col>6</xdr:col>
      <xdr:colOff>723900</xdr:colOff>
      <xdr:row>4</xdr:row>
      <xdr:rowOff>9525</xdr:rowOff>
    </xdr:to>
    <xdr:pic>
      <xdr:nvPicPr>
        <xdr:cNvPr id="5" name="Image 3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05350" y="5905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20</xdr:row>
      <xdr:rowOff>28575</xdr:rowOff>
    </xdr:from>
    <xdr:to>
      <xdr:col>1</xdr:col>
      <xdr:colOff>447675</xdr:colOff>
      <xdr:row>21</xdr:row>
      <xdr:rowOff>38100</xdr:rowOff>
    </xdr:to>
    <xdr:pic>
      <xdr:nvPicPr>
        <xdr:cNvPr id="6" name="Image 63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38385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21</xdr:row>
      <xdr:rowOff>9525</xdr:rowOff>
    </xdr:from>
    <xdr:to>
      <xdr:col>1</xdr:col>
      <xdr:colOff>457200</xdr:colOff>
      <xdr:row>21</xdr:row>
      <xdr:rowOff>180975</xdr:rowOff>
    </xdr:to>
    <xdr:pic>
      <xdr:nvPicPr>
        <xdr:cNvPr id="7" name="Image 80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4010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22</xdr:row>
      <xdr:rowOff>0</xdr:rowOff>
    </xdr:from>
    <xdr:to>
      <xdr:col>1</xdr:col>
      <xdr:colOff>409575</xdr:colOff>
      <xdr:row>23</xdr:row>
      <xdr:rowOff>19050</xdr:rowOff>
    </xdr:to>
    <xdr:pic>
      <xdr:nvPicPr>
        <xdr:cNvPr id="8" name="Image 79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71575" y="4191000"/>
          <a:ext cx="95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</xdr:row>
      <xdr:rowOff>0</xdr:rowOff>
    </xdr:from>
    <xdr:to>
      <xdr:col>7</xdr:col>
      <xdr:colOff>400050</xdr:colOff>
      <xdr:row>4</xdr:row>
      <xdr:rowOff>19050</xdr:rowOff>
    </xdr:to>
    <xdr:pic>
      <xdr:nvPicPr>
        <xdr:cNvPr id="9" name="Image 79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34050" y="571500"/>
          <a:ext cx="95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="115" zoomScaleNormal="115" zoomScalePageLayoutView="0" workbookViewId="0" topLeftCell="A1">
      <selection activeCell="G19" sqref="G19"/>
    </sheetView>
  </sheetViews>
  <sheetFormatPr defaultColWidth="11.421875" defaultRowHeight="15"/>
  <cols>
    <col min="1" max="1" width="7.140625" style="0" customWidth="1"/>
    <col min="3" max="3" width="5.00390625" style="0" customWidth="1"/>
    <col min="4" max="4" width="9.421875" style="0" customWidth="1"/>
    <col min="5" max="5" width="7.57421875" style="0" customWidth="1"/>
    <col min="6" max="6" width="9.00390625" style="0" customWidth="1"/>
    <col min="7" max="7" width="10.57421875" style="0" customWidth="1"/>
    <col min="8" max="8" width="15.140625" style="0" customWidth="1"/>
    <col min="13" max="13" width="6.7109375" style="0" customWidth="1"/>
    <col min="15" max="15" width="22.57421875" style="0" customWidth="1"/>
  </cols>
  <sheetData>
    <row r="1" spans="1:15" ht="15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5">
      <c r="A4" s="1" t="s">
        <v>0</v>
      </c>
      <c r="B4" s="1" t="s">
        <v>1</v>
      </c>
      <c r="C4" s="3"/>
      <c r="D4" s="3"/>
      <c r="E4" s="5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14">
        <v>2018</v>
      </c>
      <c r="B5" s="1" t="s">
        <v>2</v>
      </c>
      <c r="C5" s="1">
        <v>1</v>
      </c>
      <c r="D5" s="1">
        <v>10</v>
      </c>
      <c r="E5" s="1">
        <f>C5*C5</f>
        <v>1</v>
      </c>
      <c r="F5" s="1">
        <f>C5*D5</f>
        <v>10</v>
      </c>
      <c r="G5" s="1" t="s">
        <v>8</v>
      </c>
      <c r="H5" s="1" t="s">
        <v>8</v>
      </c>
      <c r="I5" s="1">
        <v>65.74510861656205</v>
      </c>
      <c r="J5" s="1">
        <f>I5/100</f>
        <v>0.6574510861656205</v>
      </c>
      <c r="K5" s="1">
        <f>D5-$D$21</f>
        <v>-16.4</v>
      </c>
      <c r="L5" s="1">
        <f>K5*K5</f>
        <v>268.96</v>
      </c>
      <c r="M5" s="1">
        <f aca="true" t="shared" si="0" ref="M5:M18">D6</f>
        <v>20</v>
      </c>
      <c r="N5" s="1">
        <f>M5-$D$21</f>
        <v>-6.399999999999999</v>
      </c>
      <c r="O5" s="4">
        <f>K5*N5</f>
        <v>104.95999999999997</v>
      </c>
    </row>
    <row r="6" spans="1:15" ht="15">
      <c r="A6" s="14"/>
      <c r="B6" s="1" t="s">
        <v>3</v>
      </c>
      <c r="C6" s="1">
        <v>2</v>
      </c>
      <c r="D6" s="1">
        <v>20</v>
      </c>
      <c r="E6" s="2">
        <f>C6*C6</f>
        <v>4</v>
      </c>
      <c r="F6" s="1">
        <f>C6*D6</f>
        <v>40</v>
      </c>
      <c r="G6" s="1">
        <f>(D5+D6+D7)/3</f>
        <v>20</v>
      </c>
      <c r="H6" s="1">
        <f>D6/G6</f>
        <v>1</v>
      </c>
      <c r="I6" s="1">
        <v>99.48633960336508</v>
      </c>
      <c r="J6" s="1">
        <f aca="true" t="shared" si="1" ref="J6:J19">I6/100</f>
        <v>0.9948633960336508</v>
      </c>
      <c r="K6" s="1">
        <f aca="true" t="shared" si="2" ref="K6:K19">D6-$D$21</f>
        <v>-6.399999999999999</v>
      </c>
      <c r="L6" s="1">
        <f aca="true" t="shared" si="3" ref="L6:L19">K6*K6</f>
        <v>40.95999999999998</v>
      </c>
      <c r="M6" s="1">
        <f t="shared" si="0"/>
        <v>30</v>
      </c>
      <c r="N6" s="1">
        <f aca="true" t="shared" si="4" ref="N6:N18">M6-$D$21</f>
        <v>3.6000000000000014</v>
      </c>
      <c r="O6" s="4">
        <f aca="true" t="shared" si="5" ref="O6:O18">K6*N6</f>
        <v>-23.040000000000003</v>
      </c>
    </row>
    <row r="7" spans="1:15" ht="15">
      <c r="A7" s="14"/>
      <c r="B7" s="1" t="s">
        <v>4</v>
      </c>
      <c r="C7" s="1">
        <v>3</v>
      </c>
      <c r="D7" s="1">
        <v>30</v>
      </c>
      <c r="E7" s="2">
        <f aca="true" t="shared" si="6" ref="E7:E19">C7*C7</f>
        <v>9</v>
      </c>
      <c r="F7" s="1">
        <f aca="true" t="shared" si="7" ref="F7:F19">C7*D7</f>
        <v>90</v>
      </c>
      <c r="G7" s="1">
        <f aca="true" t="shared" si="8" ref="G7:G18">(D6+D7+D8)/3</f>
        <v>20.666666666666668</v>
      </c>
      <c r="H7" s="1">
        <f aca="true" t="shared" si="9" ref="H7:H18">D7/G7</f>
        <v>1.4516129032258063</v>
      </c>
      <c r="I7" s="1">
        <v>134.76855178007287</v>
      </c>
      <c r="J7" s="1">
        <f t="shared" si="1"/>
        <v>1.3476855178007288</v>
      </c>
      <c r="K7" s="1">
        <f t="shared" si="2"/>
        <v>3.6000000000000014</v>
      </c>
      <c r="L7" s="1">
        <f t="shared" si="3"/>
        <v>12.96000000000001</v>
      </c>
      <c r="M7" s="1">
        <f t="shared" si="0"/>
        <v>12</v>
      </c>
      <c r="N7" s="1">
        <f t="shared" si="4"/>
        <v>-14.399999999999999</v>
      </c>
      <c r="O7" s="4">
        <f t="shared" si="5"/>
        <v>-51.84000000000002</v>
      </c>
    </row>
    <row r="8" spans="1:15" ht="15">
      <c r="A8" s="14">
        <v>2019</v>
      </c>
      <c r="B8" s="1" t="s">
        <v>2</v>
      </c>
      <c r="C8" s="1">
        <v>4</v>
      </c>
      <c r="D8" s="1">
        <v>12</v>
      </c>
      <c r="E8" s="2">
        <f t="shared" si="6"/>
        <v>16</v>
      </c>
      <c r="F8" s="1">
        <f t="shared" si="7"/>
        <v>48</v>
      </c>
      <c r="G8" s="1">
        <f t="shared" si="8"/>
        <v>21.333333333333332</v>
      </c>
      <c r="H8" s="1">
        <f t="shared" si="9"/>
        <v>0.5625</v>
      </c>
      <c r="I8" s="1">
        <v>65.74510861656205</v>
      </c>
      <c r="J8" s="1">
        <f t="shared" si="1"/>
        <v>0.6574510861656205</v>
      </c>
      <c r="K8" s="1">
        <f t="shared" si="2"/>
        <v>-14.399999999999999</v>
      </c>
      <c r="L8" s="1">
        <f t="shared" si="3"/>
        <v>207.35999999999996</v>
      </c>
      <c r="M8" s="1">
        <f t="shared" si="0"/>
        <v>22</v>
      </c>
      <c r="N8" s="1">
        <f t="shared" si="4"/>
        <v>-4.399999999999999</v>
      </c>
      <c r="O8" s="4">
        <f t="shared" si="5"/>
        <v>63.35999999999997</v>
      </c>
    </row>
    <row r="9" spans="1:15" ht="15">
      <c r="A9" s="14"/>
      <c r="B9" s="1" t="s">
        <v>3</v>
      </c>
      <c r="C9" s="1">
        <v>5</v>
      </c>
      <c r="D9" s="1">
        <v>22</v>
      </c>
      <c r="E9" s="2">
        <f t="shared" si="6"/>
        <v>25</v>
      </c>
      <c r="F9" s="1">
        <f t="shared" si="7"/>
        <v>110</v>
      </c>
      <c r="G9" s="1">
        <f t="shared" si="8"/>
        <v>22</v>
      </c>
      <c r="H9" s="1">
        <f t="shared" si="9"/>
        <v>1</v>
      </c>
      <c r="I9" s="1">
        <v>99.48633960336508</v>
      </c>
      <c r="J9" s="1">
        <f t="shared" si="1"/>
        <v>0.9948633960336508</v>
      </c>
      <c r="K9" s="1">
        <f t="shared" si="2"/>
        <v>-4.399999999999999</v>
      </c>
      <c r="L9" s="1">
        <f t="shared" si="3"/>
        <v>19.35999999999999</v>
      </c>
      <c r="M9" s="1">
        <f t="shared" si="0"/>
        <v>32</v>
      </c>
      <c r="N9" s="1">
        <f t="shared" si="4"/>
        <v>5.600000000000001</v>
      </c>
      <c r="O9" s="4">
        <f t="shared" si="5"/>
        <v>-24.639999999999997</v>
      </c>
    </row>
    <row r="10" spans="1:15" ht="15">
      <c r="A10" s="14"/>
      <c r="B10" s="1" t="s">
        <v>4</v>
      </c>
      <c r="C10" s="1">
        <v>6</v>
      </c>
      <c r="D10" s="1">
        <v>32</v>
      </c>
      <c r="E10" s="2">
        <f t="shared" si="6"/>
        <v>36</v>
      </c>
      <c r="F10" s="1">
        <f t="shared" si="7"/>
        <v>192</v>
      </c>
      <c r="G10" s="1">
        <f t="shared" si="8"/>
        <v>23</v>
      </c>
      <c r="H10" s="1">
        <f t="shared" si="9"/>
        <v>1.391304347826087</v>
      </c>
      <c r="I10" s="1">
        <v>134.76855178007287</v>
      </c>
      <c r="J10" s="1">
        <f t="shared" si="1"/>
        <v>1.3476855178007288</v>
      </c>
      <c r="K10" s="1">
        <f t="shared" si="2"/>
        <v>5.600000000000001</v>
      </c>
      <c r="L10" s="1">
        <f t="shared" si="3"/>
        <v>31.360000000000017</v>
      </c>
      <c r="M10" s="1">
        <f t="shared" si="0"/>
        <v>15</v>
      </c>
      <c r="N10" s="1">
        <f t="shared" si="4"/>
        <v>-11.399999999999999</v>
      </c>
      <c r="O10" s="4">
        <f t="shared" si="5"/>
        <v>-63.84000000000001</v>
      </c>
    </row>
    <row r="11" spans="1:15" ht="15">
      <c r="A11" s="14">
        <v>2020</v>
      </c>
      <c r="B11" s="1" t="s">
        <v>2</v>
      </c>
      <c r="C11" s="1">
        <v>7</v>
      </c>
      <c r="D11" s="1">
        <v>15</v>
      </c>
      <c r="E11" s="2">
        <f t="shared" si="6"/>
        <v>49</v>
      </c>
      <c r="F11" s="1">
        <f t="shared" si="7"/>
        <v>105</v>
      </c>
      <c r="G11" s="1">
        <f t="shared" si="8"/>
        <v>24</v>
      </c>
      <c r="H11" s="1">
        <f t="shared" si="9"/>
        <v>0.625</v>
      </c>
      <c r="I11" s="1">
        <v>65.74510861656205</v>
      </c>
      <c r="J11" s="1">
        <f t="shared" si="1"/>
        <v>0.6574510861656205</v>
      </c>
      <c r="K11" s="1">
        <f t="shared" si="2"/>
        <v>-11.399999999999999</v>
      </c>
      <c r="L11" s="1">
        <f t="shared" si="3"/>
        <v>129.95999999999998</v>
      </c>
      <c r="M11" s="1">
        <f t="shared" si="0"/>
        <v>25</v>
      </c>
      <c r="N11" s="1">
        <f t="shared" si="4"/>
        <v>-1.3999999999999986</v>
      </c>
      <c r="O11" s="4">
        <f t="shared" si="5"/>
        <v>15.959999999999981</v>
      </c>
    </row>
    <row r="12" spans="1:15" ht="15">
      <c r="A12" s="14"/>
      <c r="B12" s="1" t="s">
        <v>3</v>
      </c>
      <c r="C12" s="1">
        <v>8</v>
      </c>
      <c r="D12" s="1">
        <v>25</v>
      </c>
      <c r="E12" s="2">
        <f t="shared" si="6"/>
        <v>64</v>
      </c>
      <c r="F12" s="1">
        <f t="shared" si="7"/>
        <v>200</v>
      </c>
      <c r="G12" s="1">
        <f t="shared" si="8"/>
        <v>25</v>
      </c>
      <c r="H12" s="1">
        <f t="shared" si="9"/>
        <v>1</v>
      </c>
      <c r="I12" s="1">
        <v>99.48633960336508</v>
      </c>
      <c r="J12" s="1">
        <f t="shared" si="1"/>
        <v>0.9948633960336508</v>
      </c>
      <c r="K12" s="1">
        <f t="shared" si="2"/>
        <v>-1.3999999999999986</v>
      </c>
      <c r="L12" s="1">
        <f t="shared" si="3"/>
        <v>1.959999999999996</v>
      </c>
      <c r="M12" s="1">
        <f t="shared" si="0"/>
        <v>35</v>
      </c>
      <c r="N12" s="1">
        <f t="shared" si="4"/>
        <v>8.600000000000001</v>
      </c>
      <c r="O12" s="4">
        <f t="shared" si="5"/>
        <v>-12.03999999999999</v>
      </c>
    </row>
    <row r="13" spans="1:15" ht="15">
      <c r="A13" s="14"/>
      <c r="B13" s="1" t="s">
        <v>4</v>
      </c>
      <c r="C13" s="1">
        <v>9</v>
      </c>
      <c r="D13" s="1">
        <v>35</v>
      </c>
      <c r="E13" s="2">
        <f t="shared" si="6"/>
        <v>81</v>
      </c>
      <c r="F13" s="1">
        <f t="shared" si="7"/>
        <v>315</v>
      </c>
      <c r="G13" s="1">
        <f t="shared" si="8"/>
        <v>26.666666666666668</v>
      </c>
      <c r="H13" s="1">
        <f t="shared" si="9"/>
        <v>1.3125</v>
      </c>
      <c r="I13" s="1">
        <v>134.76855178007287</v>
      </c>
      <c r="J13" s="1">
        <f t="shared" si="1"/>
        <v>1.3476855178007288</v>
      </c>
      <c r="K13" s="1">
        <f t="shared" si="2"/>
        <v>8.600000000000001</v>
      </c>
      <c r="L13" s="1">
        <f t="shared" si="3"/>
        <v>73.96000000000002</v>
      </c>
      <c r="M13" s="1">
        <f t="shared" si="0"/>
        <v>20</v>
      </c>
      <c r="N13" s="1">
        <f t="shared" si="4"/>
        <v>-6.399999999999999</v>
      </c>
      <c r="O13" s="4">
        <f t="shared" si="5"/>
        <v>-55.04</v>
      </c>
    </row>
    <row r="14" spans="1:15" ht="15">
      <c r="A14" s="14">
        <v>2021</v>
      </c>
      <c r="B14" s="1" t="s">
        <v>2</v>
      </c>
      <c r="C14" s="1">
        <v>10</v>
      </c>
      <c r="D14" s="1">
        <v>20</v>
      </c>
      <c r="E14" s="2">
        <f t="shared" si="6"/>
        <v>100</v>
      </c>
      <c r="F14" s="1">
        <f t="shared" si="7"/>
        <v>200</v>
      </c>
      <c r="G14" s="1">
        <f t="shared" si="8"/>
        <v>28.333333333333332</v>
      </c>
      <c r="H14" s="1">
        <f t="shared" si="9"/>
        <v>0.7058823529411765</v>
      </c>
      <c r="I14" s="1">
        <v>65.74510861656205</v>
      </c>
      <c r="J14" s="1">
        <f t="shared" si="1"/>
        <v>0.6574510861656205</v>
      </c>
      <c r="K14" s="1">
        <f t="shared" si="2"/>
        <v>-6.399999999999999</v>
      </c>
      <c r="L14" s="1">
        <f t="shared" si="3"/>
        <v>40.95999999999998</v>
      </c>
      <c r="M14" s="1">
        <f t="shared" si="0"/>
        <v>30</v>
      </c>
      <c r="N14" s="1">
        <f t="shared" si="4"/>
        <v>3.6000000000000014</v>
      </c>
      <c r="O14" s="4">
        <f t="shared" si="5"/>
        <v>-23.040000000000003</v>
      </c>
    </row>
    <row r="15" spans="1:15" ht="15">
      <c r="A15" s="14"/>
      <c r="B15" s="1" t="s">
        <v>3</v>
      </c>
      <c r="C15" s="1">
        <v>11</v>
      </c>
      <c r="D15" s="1">
        <v>30</v>
      </c>
      <c r="E15" s="2">
        <f t="shared" si="6"/>
        <v>121</v>
      </c>
      <c r="F15" s="1">
        <f t="shared" si="7"/>
        <v>330</v>
      </c>
      <c r="G15" s="1">
        <f t="shared" si="8"/>
        <v>30</v>
      </c>
      <c r="H15" s="1">
        <f t="shared" si="9"/>
        <v>1</v>
      </c>
      <c r="I15" s="1">
        <v>99.48633960336508</v>
      </c>
      <c r="J15" s="1">
        <f t="shared" si="1"/>
        <v>0.9948633960336508</v>
      </c>
      <c r="K15" s="1">
        <f t="shared" si="2"/>
        <v>3.6000000000000014</v>
      </c>
      <c r="L15" s="1">
        <f t="shared" si="3"/>
        <v>12.96000000000001</v>
      </c>
      <c r="M15" s="1">
        <f t="shared" si="0"/>
        <v>40</v>
      </c>
      <c r="N15" s="1">
        <f t="shared" si="4"/>
        <v>13.600000000000001</v>
      </c>
      <c r="O15" s="4">
        <f t="shared" si="5"/>
        <v>48.96000000000002</v>
      </c>
    </row>
    <row r="16" spans="1:15" ht="15">
      <c r="A16" s="14"/>
      <c r="B16" s="1" t="s">
        <v>4</v>
      </c>
      <c r="C16" s="1">
        <v>12</v>
      </c>
      <c r="D16" s="1">
        <v>40</v>
      </c>
      <c r="E16" s="2">
        <f t="shared" si="6"/>
        <v>144</v>
      </c>
      <c r="F16" s="1">
        <f t="shared" si="7"/>
        <v>480</v>
      </c>
      <c r="G16" s="1">
        <f t="shared" si="8"/>
        <v>31.666666666666668</v>
      </c>
      <c r="H16" s="1">
        <f t="shared" si="9"/>
        <v>1.263157894736842</v>
      </c>
      <c r="I16" s="1">
        <v>134.76855178007287</v>
      </c>
      <c r="J16" s="1">
        <f t="shared" si="1"/>
        <v>1.3476855178007288</v>
      </c>
      <c r="K16" s="1">
        <f t="shared" si="2"/>
        <v>13.600000000000001</v>
      </c>
      <c r="L16" s="1">
        <f t="shared" si="3"/>
        <v>184.96000000000004</v>
      </c>
      <c r="M16" s="1">
        <f t="shared" si="0"/>
        <v>25</v>
      </c>
      <c r="N16" s="1">
        <f t="shared" si="4"/>
        <v>-1.3999999999999986</v>
      </c>
      <c r="O16" s="4">
        <f t="shared" si="5"/>
        <v>-19.03999999999998</v>
      </c>
    </row>
    <row r="17" spans="1:15" ht="15">
      <c r="A17" s="14">
        <v>2022</v>
      </c>
      <c r="B17" s="1" t="s">
        <v>2</v>
      </c>
      <c r="C17" s="1">
        <v>13</v>
      </c>
      <c r="D17" s="1">
        <v>25</v>
      </c>
      <c r="E17" s="2">
        <f t="shared" si="6"/>
        <v>169</v>
      </c>
      <c r="F17" s="1">
        <f t="shared" si="7"/>
        <v>325</v>
      </c>
      <c r="G17" s="1">
        <f t="shared" si="8"/>
        <v>33.333333333333336</v>
      </c>
      <c r="H17" s="1">
        <f t="shared" si="9"/>
        <v>0.75</v>
      </c>
      <c r="I17" s="1">
        <v>65.74510861656205</v>
      </c>
      <c r="J17" s="1">
        <f t="shared" si="1"/>
        <v>0.6574510861656205</v>
      </c>
      <c r="K17" s="1">
        <f t="shared" si="2"/>
        <v>-1.3999999999999986</v>
      </c>
      <c r="L17" s="1">
        <f t="shared" si="3"/>
        <v>1.959999999999996</v>
      </c>
      <c r="M17" s="1">
        <f t="shared" si="0"/>
        <v>35</v>
      </c>
      <c r="N17" s="1">
        <f t="shared" si="4"/>
        <v>8.600000000000001</v>
      </c>
      <c r="O17" s="4">
        <f t="shared" si="5"/>
        <v>-12.03999999999999</v>
      </c>
    </row>
    <row r="18" spans="1:15" ht="15">
      <c r="A18" s="14"/>
      <c r="B18" s="1" t="s">
        <v>3</v>
      </c>
      <c r="C18" s="1">
        <v>14</v>
      </c>
      <c r="D18" s="1">
        <v>35</v>
      </c>
      <c r="E18" s="2">
        <f t="shared" si="6"/>
        <v>196</v>
      </c>
      <c r="F18" s="1">
        <f t="shared" si="7"/>
        <v>490</v>
      </c>
      <c r="G18" s="1">
        <f t="shared" si="8"/>
        <v>35</v>
      </c>
      <c r="H18" s="1">
        <f t="shared" si="9"/>
        <v>1</v>
      </c>
      <c r="I18" s="1">
        <v>99.48633960336508</v>
      </c>
      <c r="J18" s="1">
        <f t="shared" si="1"/>
        <v>0.9948633960336508</v>
      </c>
      <c r="K18" s="1">
        <f t="shared" si="2"/>
        <v>8.600000000000001</v>
      </c>
      <c r="L18" s="1">
        <f t="shared" si="3"/>
        <v>73.96000000000002</v>
      </c>
      <c r="M18" s="1">
        <f t="shared" si="0"/>
        <v>45</v>
      </c>
      <c r="N18" s="1">
        <f t="shared" si="4"/>
        <v>18.6</v>
      </c>
      <c r="O18" s="4">
        <f t="shared" si="5"/>
        <v>159.96000000000004</v>
      </c>
    </row>
    <row r="19" spans="1:15" ht="15">
      <c r="A19" s="14"/>
      <c r="B19" s="1" t="s">
        <v>4</v>
      </c>
      <c r="C19" s="1">
        <v>15</v>
      </c>
      <c r="D19" s="1">
        <v>45</v>
      </c>
      <c r="E19" s="2">
        <f t="shared" si="6"/>
        <v>225</v>
      </c>
      <c r="F19" s="1">
        <f t="shared" si="7"/>
        <v>675</v>
      </c>
      <c r="G19" s="1" t="s">
        <v>8</v>
      </c>
      <c r="H19" s="1" t="s">
        <v>8</v>
      </c>
      <c r="I19" s="1">
        <v>134.76855178007287</v>
      </c>
      <c r="J19" s="1">
        <f t="shared" si="1"/>
        <v>1.3476855178007288</v>
      </c>
      <c r="K19" s="1">
        <f t="shared" si="2"/>
        <v>18.6</v>
      </c>
      <c r="L19" s="1">
        <f t="shared" si="3"/>
        <v>345.96000000000004</v>
      </c>
      <c r="M19" s="1" t="s">
        <v>8</v>
      </c>
      <c r="N19" s="1" t="s">
        <v>8</v>
      </c>
      <c r="O19" s="4" t="s">
        <v>8</v>
      </c>
    </row>
    <row r="20" spans="1:15" ht="15">
      <c r="A20" s="14" t="s">
        <v>5</v>
      </c>
      <c r="B20" s="14"/>
      <c r="C20" s="1">
        <f>SUM(C5:C19)</f>
        <v>120</v>
      </c>
      <c r="D20" s="1">
        <f aca="true" t="shared" si="10" ref="D20:N20">SUM(D5:D19)</f>
        <v>396</v>
      </c>
      <c r="E20" s="2">
        <f t="shared" si="10"/>
        <v>1240</v>
      </c>
      <c r="F20" s="1">
        <f t="shared" si="10"/>
        <v>3610</v>
      </c>
      <c r="G20" s="1">
        <f t="shared" si="10"/>
        <v>341</v>
      </c>
      <c r="H20" s="1">
        <f t="shared" si="10"/>
        <v>13.061957498729912</v>
      </c>
      <c r="I20" s="1">
        <f t="shared" si="10"/>
        <v>1500</v>
      </c>
      <c r="J20" s="1">
        <f t="shared" si="10"/>
        <v>15</v>
      </c>
      <c r="K20" s="1">
        <f t="shared" si="10"/>
        <v>0</v>
      </c>
      <c r="L20" s="1">
        <f t="shared" si="10"/>
        <v>1447.6000000000004</v>
      </c>
      <c r="M20" s="1">
        <f t="shared" si="10"/>
        <v>386</v>
      </c>
      <c r="N20" s="1">
        <f t="shared" si="10"/>
        <v>16.40000000000002</v>
      </c>
      <c r="O20" s="1">
        <f>SUM(O5:O19)</f>
        <v>108.63999999999997</v>
      </c>
    </row>
    <row r="21" spans="1:4" ht="15">
      <c r="A21" s="16" t="s">
        <v>6</v>
      </c>
      <c r="B21" s="15"/>
      <c r="C21" s="4">
        <f>AVERAGE(C5:C19)</f>
        <v>8</v>
      </c>
      <c r="D21" s="4">
        <f>AVERAGE(D5:D19)</f>
        <v>26.4</v>
      </c>
    </row>
    <row r="22" spans="1:10" ht="15">
      <c r="A22" s="15"/>
      <c r="B22" s="15"/>
      <c r="C22" s="16">
        <f>(F20-C19*C21*D21)/(E20-C19*C21*C21)</f>
        <v>1.5785714285714285</v>
      </c>
      <c r="D22" s="16"/>
      <c r="E22" s="6"/>
      <c r="F22" s="4"/>
      <c r="G22" s="4" t="s">
        <v>2</v>
      </c>
      <c r="H22" s="4" t="s">
        <v>3</v>
      </c>
      <c r="I22" s="4" t="s">
        <v>4</v>
      </c>
      <c r="J22" s="4" t="s">
        <v>5</v>
      </c>
    </row>
    <row r="23" spans="1:10" ht="15">
      <c r="A23" s="15"/>
      <c r="B23" s="15"/>
      <c r="C23" s="17">
        <f>D21-C22*C21</f>
        <v>13.77142857142857</v>
      </c>
      <c r="D23" s="18"/>
      <c r="F23" s="3"/>
      <c r="G23" s="4">
        <f>(H8+H11+H14+H17)/4</f>
        <v>0.6608455882352942</v>
      </c>
      <c r="H23" s="4">
        <f>(H6+H9+H12+H15+H18)/5</f>
        <v>1</v>
      </c>
      <c r="I23" s="4">
        <f>(H7+H10+H13+H16)/4</f>
        <v>1.3546437864471836</v>
      </c>
      <c r="J23" s="4">
        <f>SUM(G23:I23)</f>
        <v>3.0154893746824776</v>
      </c>
    </row>
    <row r="24" spans="1:10" ht="15">
      <c r="A24" s="15"/>
      <c r="B24" s="15"/>
      <c r="C24" s="7" t="s">
        <v>7</v>
      </c>
      <c r="D24" s="8"/>
      <c r="F24" s="4"/>
      <c r="G24" s="4">
        <f>(G23/J23)*300</f>
        <v>65.74510861656205</v>
      </c>
      <c r="H24" s="4">
        <f>(H23/J23)*300</f>
        <v>99.48633960336508</v>
      </c>
      <c r="I24" s="4">
        <f>(I23/J23)*300</f>
        <v>134.76855178007287</v>
      </c>
      <c r="J24" s="4">
        <f>SUM(G24:I24)</f>
        <v>300</v>
      </c>
    </row>
    <row r="25" spans="1:10" ht="15">
      <c r="A25" s="15"/>
      <c r="B25" s="15"/>
      <c r="C25" s="16">
        <f>O20/L20</f>
        <v>0.07504835589941969</v>
      </c>
      <c r="D25" s="16"/>
      <c r="F25" s="3"/>
      <c r="G25" s="4">
        <f>G24/100</f>
        <v>0.6574510861656205</v>
      </c>
      <c r="H25" s="4">
        <f>H24/100</f>
        <v>0.9948633960336508</v>
      </c>
      <c r="I25" s="4">
        <f>I24/100</f>
        <v>1.3476855178007288</v>
      </c>
      <c r="J25" s="4">
        <f>J24/100</f>
        <v>3</v>
      </c>
    </row>
  </sheetData>
  <sheetProtection/>
  <mergeCells count="15">
    <mergeCell ref="A20:B20"/>
    <mergeCell ref="A24:B24"/>
    <mergeCell ref="A25:B25"/>
    <mergeCell ref="C25:D25"/>
    <mergeCell ref="A21:B21"/>
    <mergeCell ref="A22:B22"/>
    <mergeCell ref="C22:D22"/>
    <mergeCell ref="A23:B23"/>
    <mergeCell ref="C23:D23"/>
    <mergeCell ref="A1:O3"/>
    <mergeCell ref="A5:A7"/>
    <mergeCell ref="A8:A10"/>
    <mergeCell ref="A11:A13"/>
    <mergeCell ref="A14:A16"/>
    <mergeCell ref="A17:A1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J11" sqref="J11"/>
    </sheetView>
  </sheetViews>
  <sheetFormatPr defaultColWidth="11.421875" defaultRowHeight="15"/>
  <cols>
    <col min="1" max="1" width="14.28125" style="0" customWidth="1"/>
    <col min="2" max="2" width="8.28125" style="0" customWidth="1"/>
    <col min="3" max="4" width="11.421875" style="0" customWidth="1"/>
  </cols>
  <sheetData>
    <row r="1" spans="1:7" ht="15">
      <c r="A1" s="11" t="s">
        <v>17</v>
      </c>
      <c r="B1" s="12"/>
      <c r="C1" s="12"/>
      <c r="D1" s="12"/>
      <c r="E1" s="12"/>
      <c r="F1" s="12"/>
      <c r="G1" s="12"/>
    </row>
    <row r="2" spans="1:7" ht="15">
      <c r="A2" s="12"/>
      <c r="B2" s="12"/>
      <c r="C2" s="12"/>
      <c r="D2" s="12"/>
      <c r="E2" s="12"/>
      <c r="F2" s="12"/>
      <c r="G2" s="12"/>
    </row>
    <row r="3" spans="1:7" ht="15">
      <c r="A3" s="12"/>
      <c r="B3" s="12"/>
      <c r="C3" s="12"/>
      <c r="D3" s="12"/>
      <c r="E3" s="12"/>
      <c r="F3" s="12"/>
      <c r="G3" s="12"/>
    </row>
    <row r="4" spans="2:7" ht="15">
      <c r="B4" s="10"/>
      <c r="C4" s="10"/>
      <c r="D4" s="10"/>
      <c r="E4" s="10"/>
      <c r="F4" s="3"/>
      <c r="G4" s="3"/>
    </row>
    <row r="5" spans="2:7" ht="15">
      <c r="B5" s="10">
        <v>1</v>
      </c>
      <c r="C5" s="10">
        <v>25</v>
      </c>
      <c r="D5" s="10">
        <f aca="true" t="shared" si="0" ref="D5:D10">B5*B5</f>
        <v>1</v>
      </c>
      <c r="E5" s="10">
        <f aca="true" t="shared" si="1" ref="E5:E10">B5*C5</f>
        <v>25</v>
      </c>
      <c r="F5" s="10">
        <f aca="true" t="shared" si="2" ref="F5:F10">$C$14+$C$13*B5</f>
        <v>24.19047619047619</v>
      </c>
      <c r="G5" s="10">
        <f>(C5-F6)^2</f>
        <v>8.71655328798186</v>
      </c>
    </row>
    <row r="6" spans="2:7" ht="15">
      <c r="B6" s="10">
        <v>2</v>
      </c>
      <c r="C6" s="10">
        <v>22</v>
      </c>
      <c r="D6" s="10">
        <f t="shared" si="0"/>
        <v>4</v>
      </c>
      <c r="E6" s="10">
        <f t="shared" si="1"/>
        <v>44</v>
      </c>
      <c r="F6" s="10">
        <f t="shared" si="2"/>
        <v>22.047619047619047</v>
      </c>
      <c r="G6" s="10">
        <f>(C6-F6)^2</f>
        <v>0.0022675736961451087</v>
      </c>
    </row>
    <row r="7" spans="2:7" ht="15">
      <c r="B7" s="10">
        <v>3</v>
      </c>
      <c r="C7" s="10">
        <v>18</v>
      </c>
      <c r="D7" s="10">
        <f t="shared" si="0"/>
        <v>9</v>
      </c>
      <c r="E7" s="10">
        <f t="shared" si="1"/>
        <v>54</v>
      </c>
      <c r="F7" s="10">
        <f t="shared" si="2"/>
        <v>19.904761904761905</v>
      </c>
      <c r="G7" s="10">
        <f>(C7-F7)^2</f>
        <v>3.6281179138322006</v>
      </c>
    </row>
    <row r="8" spans="2:7" ht="15">
      <c r="B8" s="10">
        <v>4</v>
      </c>
      <c r="C8" s="10">
        <v>19</v>
      </c>
      <c r="D8" s="10">
        <f t="shared" si="0"/>
        <v>16</v>
      </c>
      <c r="E8" s="10">
        <f t="shared" si="1"/>
        <v>76</v>
      </c>
      <c r="F8" s="10">
        <f t="shared" si="2"/>
        <v>17.76190476190476</v>
      </c>
      <c r="G8" s="10">
        <f>(C8-F8)^2</f>
        <v>1.532879818594111</v>
      </c>
    </row>
    <row r="9" spans="2:7" ht="15">
      <c r="B9" s="10">
        <v>5</v>
      </c>
      <c r="C9" s="10">
        <v>15</v>
      </c>
      <c r="D9" s="10">
        <f t="shared" si="0"/>
        <v>25</v>
      </c>
      <c r="E9" s="10">
        <f t="shared" si="1"/>
        <v>75</v>
      </c>
      <c r="F9" s="10">
        <f t="shared" si="2"/>
        <v>15.619047619047619</v>
      </c>
      <c r="G9" s="10">
        <f>(C9-F9)^2</f>
        <v>0.38321995464852554</v>
      </c>
    </row>
    <row r="10" spans="2:7" ht="15">
      <c r="B10" s="10">
        <v>6</v>
      </c>
      <c r="C10" s="10">
        <v>14</v>
      </c>
      <c r="D10" s="10">
        <f t="shared" si="0"/>
        <v>36</v>
      </c>
      <c r="E10" s="10">
        <f t="shared" si="1"/>
        <v>84</v>
      </c>
      <c r="F10" s="10">
        <f t="shared" si="2"/>
        <v>13.476190476190474</v>
      </c>
      <c r="G10" s="10">
        <f>(C10-F10)^2</f>
        <v>0.2743764172335619</v>
      </c>
    </row>
    <row r="11" spans="1:7" ht="15">
      <c r="A11" s="10" t="s">
        <v>5</v>
      </c>
      <c r="B11" s="10">
        <f aca="true" t="shared" si="3" ref="B11:G11">SUM(B5:B10)</f>
        <v>21</v>
      </c>
      <c r="C11" s="10">
        <f t="shared" si="3"/>
        <v>113</v>
      </c>
      <c r="D11" s="10">
        <f t="shared" si="3"/>
        <v>91</v>
      </c>
      <c r="E11" s="10">
        <f t="shared" si="3"/>
        <v>358</v>
      </c>
      <c r="F11" s="10">
        <f t="shared" si="3"/>
        <v>113</v>
      </c>
      <c r="G11" s="10">
        <f t="shared" si="3"/>
        <v>14.537414965986404</v>
      </c>
    </row>
    <row r="12" spans="1:7" ht="15">
      <c r="A12" s="10" t="s">
        <v>6</v>
      </c>
      <c r="B12" s="10">
        <f>AVERAGE(B5:B10)</f>
        <v>3.5</v>
      </c>
      <c r="C12" s="10">
        <f>AVERAGE(C5:C10)</f>
        <v>18.833333333333332</v>
      </c>
      <c r="D12" s="10"/>
      <c r="E12" s="10"/>
      <c r="F12" s="10"/>
      <c r="G12" s="10"/>
    </row>
    <row r="13" spans="1:4" ht="15">
      <c r="A13" s="15"/>
      <c r="B13" s="15"/>
      <c r="C13" s="16">
        <f>(E11-B10*B12*C12)/(D11-B10*B12*B12)</f>
        <v>-2.142857142857143</v>
      </c>
      <c r="D13" s="16"/>
    </row>
    <row r="14" spans="1:4" ht="15">
      <c r="A14" s="15"/>
      <c r="B14" s="15"/>
      <c r="C14" s="16">
        <f>C12-C13*B12</f>
        <v>26.333333333333332</v>
      </c>
      <c r="D14" s="16"/>
    </row>
    <row r="15" spans="1:4" ht="15">
      <c r="A15" s="15"/>
      <c r="B15" s="15"/>
      <c r="C15" s="7" t="s">
        <v>9</v>
      </c>
      <c r="D15" s="8"/>
    </row>
    <row r="16" spans="1:4" ht="15">
      <c r="A16" s="16"/>
      <c r="B16" s="16"/>
      <c r="C16" s="16">
        <f>G11/(B10-2)</f>
        <v>3.634353741496601</v>
      </c>
      <c r="D16" s="16"/>
    </row>
    <row r="17" spans="1:4" ht="15">
      <c r="A17" s="16"/>
      <c r="B17" s="16"/>
      <c r="C17" s="16">
        <f>C16/(D11-B10*B12*B12)</f>
        <v>0.20767735665694861</v>
      </c>
      <c r="D17" s="16"/>
    </row>
    <row r="18" spans="1:4" ht="15">
      <c r="A18" s="16"/>
      <c r="B18" s="16"/>
      <c r="C18" s="16">
        <f>C13/SQRT(C17)*(-1)</f>
        <v>4.702173453789003</v>
      </c>
      <c r="D18" s="16"/>
    </row>
    <row r="19" spans="1:4" ht="15">
      <c r="A19" s="16"/>
      <c r="B19" s="16"/>
      <c r="C19" s="16">
        <f>(C16/B10)+B12*B12*C17</f>
        <v>3.1497732426303875</v>
      </c>
      <c r="D19" s="16"/>
    </row>
    <row r="20" spans="1:4" ht="15">
      <c r="A20" s="16"/>
      <c r="B20" s="16"/>
      <c r="C20" s="16">
        <f>C14/SQRT(C19)</f>
        <v>14.837686537824945</v>
      </c>
      <c r="D20" s="16"/>
    </row>
  </sheetData>
  <sheetProtection/>
  <mergeCells count="16">
    <mergeCell ref="A13:B13"/>
    <mergeCell ref="C13:D13"/>
    <mergeCell ref="A14:B14"/>
    <mergeCell ref="C14:D14"/>
    <mergeCell ref="A15:B15"/>
    <mergeCell ref="A16:B16"/>
    <mergeCell ref="A20:B20"/>
    <mergeCell ref="C20:D20"/>
    <mergeCell ref="A1:G3"/>
    <mergeCell ref="A17:B17"/>
    <mergeCell ref="C16:D16"/>
    <mergeCell ref="C17:D17"/>
    <mergeCell ref="A18:B18"/>
    <mergeCell ref="C18:D18"/>
    <mergeCell ref="A19:B19"/>
    <mergeCell ref="C19:D1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14" sqref="C14"/>
    </sheetView>
  </sheetViews>
  <sheetFormatPr defaultColWidth="11.421875" defaultRowHeight="15"/>
  <sheetData>
    <row r="1" spans="1:7" ht="15">
      <c r="A1" s="11" t="s">
        <v>16</v>
      </c>
      <c r="B1" s="12"/>
      <c r="C1" s="12"/>
      <c r="D1" s="12"/>
      <c r="E1" s="12"/>
      <c r="F1" s="12"/>
      <c r="G1" s="12"/>
    </row>
    <row r="2" spans="1:7" ht="15">
      <c r="A2" s="12"/>
      <c r="B2" s="12"/>
      <c r="C2" s="12"/>
      <c r="D2" s="12"/>
      <c r="E2" s="12"/>
      <c r="F2" s="12"/>
      <c r="G2" s="12"/>
    </row>
    <row r="3" spans="1:7" ht="15">
      <c r="A3" s="12"/>
      <c r="B3" s="12"/>
      <c r="C3" s="12"/>
      <c r="D3" s="12"/>
      <c r="E3" s="12"/>
      <c r="F3" s="12"/>
      <c r="G3" s="12"/>
    </row>
    <row r="4" spans="2:7" ht="15">
      <c r="B4" s="10"/>
      <c r="C4" s="10"/>
      <c r="D4" s="10"/>
      <c r="E4" s="10"/>
      <c r="F4" s="3"/>
      <c r="G4" s="3"/>
    </row>
    <row r="5" spans="2:7" ht="15">
      <c r="B5" s="10">
        <v>1</v>
      </c>
      <c r="C5" s="10">
        <v>30</v>
      </c>
      <c r="D5" s="10">
        <f>B5*B5</f>
        <v>1</v>
      </c>
      <c r="E5" s="10">
        <f>B5*C5</f>
        <v>30</v>
      </c>
      <c r="F5" s="10">
        <f>$C$13+$C$12*B5</f>
        <v>40</v>
      </c>
      <c r="G5" s="10">
        <f>(C5-F5)^2</f>
        <v>100</v>
      </c>
    </row>
    <row r="6" spans="2:7" ht="15">
      <c r="B6" s="10">
        <v>2</v>
      </c>
      <c r="C6" s="10">
        <v>40</v>
      </c>
      <c r="D6" s="10">
        <f>B6*B6</f>
        <v>4</v>
      </c>
      <c r="E6" s="10">
        <f>B6*C6</f>
        <v>80</v>
      </c>
      <c r="F6" s="10">
        <f>$C$13+$C$12*B6</f>
        <v>44</v>
      </c>
      <c r="G6" s="10">
        <f>(C6-F6)^2</f>
        <v>16</v>
      </c>
    </row>
    <row r="7" spans="2:7" ht="15">
      <c r="B7" s="10">
        <v>3</v>
      </c>
      <c r="C7" s="10">
        <v>70</v>
      </c>
      <c r="D7" s="10">
        <f>B7*B7</f>
        <v>9</v>
      </c>
      <c r="E7" s="10">
        <f>B7*C7</f>
        <v>210</v>
      </c>
      <c r="F7" s="10">
        <f>$C$13+$C$12*B7</f>
        <v>48</v>
      </c>
      <c r="G7" s="10">
        <f>(C7-F7)^2</f>
        <v>484</v>
      </c>
    </row>
    <row r="8" spans="2:7" ht="15">
      <c r="B8" s="10">
        <v>4</v>
      </c>
      <c r="C8" s="10">
        <v>60</v>
      </c>
      <c r="D8" s="10">
        <f>B8*B8</f>
        <v>16</v>
      </c>
      <c r="E8" s="10">
        <f>B8*C8</f>
        <v>240</v>
      </c>
      <c r="F8" s="10">
        <f>$C$13+$C$12*B8</f>
        <v>52</v>
      </c>
      <c r="G8" s="10">
        <f>(C8-F8)^2</f>
        <v>64</v>
      </c>
    </row>
    <row r="9" spans="2:7" ht="15">
      <c r="B9" s="10">
        <v>5</v>
      </c>
      <c r="C9" s="10">
        <v>40</v>
      </c>
      <c r="D9" s="10">
        <f>B9*B9</f>
        <v>25</v>
      </c>
      <c r="E9" s="10">
        <f>B9*C9</f>
        <v>200</v>
      </c>
      <c r="F9" s="10">
        <f>$C$13+$C$12*B9</f>
        <v>56</v>
      </c>
      <c r="G9" s="10">
        <f>(C9-F9)^2</f>
        <v>256</v>
      </c>
    </row>
    <row r="10" spans="1:7" ht="15">
      <c r="A10" s="10" t="s">
        <v>5</v>
      </c>
      <c r="B10" s="10">
        <f aca="true" t="shared" si="0" ref="B10:G10">SUM(B5:B9)</f>
        <v>15</v>
      </c>
      <c r="C10" s="10">
        <f t="shared" si="0"/>
        <v>240</v>
      </c>
      <c r="D10" s="10">
        <f t="shared" si="0"/>
        <v>55</v>
      </c>
      <c r="E10" s="10">
        <f t="shared" si="0"/>
        <v>760</v>
      </c>
      <c r="F10" s="10">
        <f t="shared" si="0"/>
        <v>240</v>
      </c>
      <c r="G10" s="10">
        <f t="shared" si="0"/>
        <v>920</v>
      </c>
    </row>
    <row r="11" spans="1:7" ht="15">
      <c r="A11" s="10" t="s">
        <v>6</v>
      </c>
      <c r="B11" s="10">
        <f>AVERAGE(B5:B9)</f>
        <v>3</v>
      </c>
      <c r="C11" s="10">
        <f>AVERAGE(C5:C9)</f>
        <v>48</v>
      </c>
      <c r="D11" s="10"/>
      <c r="E11" s="10"/>
      <c r="F11" s="10"/>
      <c r="G11" s="10"/>
    </row>
    <row r="12" spans="1:4" ht="15">
      <c r="A12" s="15"/>
      <c r="B12" s="15"/>
      <c r="C12" s="16">
        <f>(E10-B9*B11*C11)/(D10-B9*B11*B11)</f>
        <v>4</v>
      </c>
      <c r="D12" s="16"/>
    </row>
    <row r="13" spans="1:4" ht="15">
      <c r="A13" s="15"/>
      <c r="B13" s="15"/>
      <c r="C13" s="16">
        <f>C11-C12*B11</f>
        <v>36</v>
      </c>
      <c r="D13" s="16"/>
    </row>
    <row r="14" spans="1:4" ht="15">
      <c r="A14" s="15"/>
      <c r="B14" s="15"/>
      <c r="C14" s="7" t="s">
        <v>19</v>
      </c>
      <c r="D14" s="8"/>
    </row>
  </sheetData>
  <sheetProtection/>
  <mergeCells count="6">
    <mergeCell ref="A1:G3"/>
    <mergeCell ref="A12:B12"/>
    <mergeCell ref="C12:D12"/>
    <mergeCell ref="A13:B13"/>
    <mergeCell ref="C13:D13"/>
    <mergeCell ref="A14:B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9" sqref="G19"/>
    </sheetView>
  </sheetViews>
  <sheetFormatPr defaultColWidth="11.421875" defaultRowHeight="15"/>
  <cols>
    <col min="1" max="1" width="12.8515625" style="0" customWidth="1"/>
  </cols>
  <sheetData>
    <row r="1" spans="1:8" ht="15">
      <c r="A1" s="11" t="s">
        <v>15</v>
      </c>
      <c r="B1" s="12"/>
      <c r="C1" s="12"/>
      <c r="D1" s="12"/>
      <c r="E1" s="12"/>
      <c r="F1" s="12"/>
      <c r="G1" s="12"/>
      <c r="H1" s="12"/>
    </row>
    <row r="2" spans="1:8" ht="15">
      <c r="A2" s="12"/>
      <c r="B2" s="12"/>
      <c r="C2" s="12"/>
      <c r="D2" s="12"/>
      <c r="E2" s="12"/>
      <c r="F2" s="12"/>
      <c r="G2" s="12"/>
      <c r="H2" s="12"/>
    </row>
    <row r="3" spans="1:8" ht="15">
      <c r="A3" s="13"/>
      <c r="B3" s="13"/>
      <c r="C3" s="13"/>
      <c r="D3" s="13"/>
      <c r="E3" s="13"/>
      <c r="F3" s="13"/>
      <c r="G3" s="13"/>
      <c r="H3" s="13"/>
    </row>
    <row r="4" spans="1:8" ht="15">
      <c r="A4" s="9" t="s">
        <v>0</v>
      </c>
      <c r="B4" s="9" t="s">
        <v>10</v>
      </c>
      <c r="C4" s="9"/>
      <c r="D4" s="9"/>
      <c r="E4" s="10"/>
      <c r="F4" s="10"/>
      <c r="G4" s="10"/>
      <c r="H4" s="10"/>
    </row>
    <row r="5" spans="1:8" ht="15">
      <c r="A5" s="14">
        <v>2010</v>
      </c>
      <c r="B5" s="9" t="s">
        <v>11</v>
      </c>
      <c r="C5" s="9">
        <v>1</v>
      </c>
      <c r="D5" s="9">
        <v>10</v>
      </c>
      <c r="E5" s="10"/>
      <c r="F5" s="10" t="s">
        <v>8</v>
      </c>
      <c r="G5" s="10" t="s">
        <v>8</v>
      </c>
      <c r="H5" s="10">
        <f>C23</f>
        <v>0.7974921508533873</v>
      </c>
    </row>
    <row r="6" spans="1:8" ht="15">
      <c r="A6" s="14"/>
      <c r="B6" s="9" t="s">
        <v>12</v>
      </c>
      <c r="C6" s="9">
        <v>2</v>
      </c>
      <c r="D6" s="9">
        <v>14</v>
      </c>
      <c r="E6" s="10">
        <f>(D5+D6+D7+D8)/4</f>
        <v>14</v>
      </c>
      <c r="F6" s="10" t="s">
        <v>8</v>
      </c>
      <c r="G6" s="10" t="s">
        <v>8</v>
      </c>
      <c r="H6" s="10">
        <f>D23</f>
        <v>1.0761483787322481</v>
      </c>
    </row>
    <row r="7" spans="1:8" ht="15">
      <c r="A7" s="14"/>
      <c r="B7" s="9" t="s">
        <v>13</v>
      </c>
      <c r="C7" s="9">
        <v>3</v>
      </c>
      <c r="D7" s="9">
        <v>11</v>
      </c>
      <c r="E7" s="10">
        <f aca="true" t="shared" si="0" ref="E7:E12">(D6+D7+D8+D9)/4</f>
        <v>14.25</v>
      </c>
      <c r="F7" s="10">
        <f aca="true" t="shared" si="1" ref="F7:F14">(E6+E7)/2</f>
        <v>14.125</v>
      </c>
      <c r="G7" s="10">
        <f>D7/F7</f>
        <v>0.7787610619469026</v>
      </c>
      <c r="H7" s="10">
        <f>E23</f>
        <v>0.7145320040340846</v>
      </c>
    </row>
    <row r="8" spans="1:8" ht="15">
      <c r="A8" s="14"/>
      <c r="B8" s="9" t="s">
        <v>14</v>
      </c>
      <c r="C8" s="9">
        <v>4</v>
      </c>
      <c r="D8" s="9">
        <v>21</v>
      </c>
      <c r="E8" s="10">
        <f t="shared" si="0"/>
        <v>14.75</v>
      </c>
      <c r="F8" s="10">
        <f t="shared" si="1"/>
        <v>14.5</v>
      </c>
      <c r="G8" s="10">
        <f aca="true" t="shared" si="2" ref="G8:G14">D8/F8</f>
        <v>1.4482758620689655</v>
      </c>
      <c r="H8" s="10">
        <f>F23</f>
        <v>1.4118274663802801</v>
      </c>
    </row>
    <row r="9" spans="1:8" ht="15">
      <c r="A9" s="14">
        <v>2011</v>
      </c>
      <c r="B9" s="9" t="s">
        <v>11</v>
      </c>
      <c r="C9" s="9">
        <v>5</v>
      </c>
      <c r="D9" s="9">
        <v>11</v>
      </c>
      <c r="E9" s="10">
        <f t="shared" si="0"/>
        <v>14.5</v>
      </c>
      <c r="F9" s="10">
        <f t="shared" si="1"/>
        <v>14.625</v>
      </c>
      <c r="G9" s="10">
        <f t="shared" si="2"/>
        <v>0.7521367521367521</v>
      </c>
      <c r="H9" s="10">
        <v>0.7974921508533873</v>
      </c>
    </row>
    <row r="10" spans="1:8" ht="15">
      <c r="A10" s="14"/>
      <c r="B10" s="9" t="s">
        <v>12</v>
      </c>
      <c r="C10" s="9">
        <v>6</v>
      </c>
      <c r="D10" s="9">
        <v>16</v>
      </c>
      <c r="E10" s="10">
        <f t="shared" si="0"/>
        <v>14.75</v>
      </c>
      <c r="F10" s="10">
        <f t="shared" si="1"/>
        <v>14.625</v>
      </c>
      <c r="G10" s="10">
        <f t="shared" si="2"/>
        <v>1.0940170940170941</v>
      </c>
      <c r="H10" s="10">
        <v>1.0761483787322481</v>
      </c>
    </row>
    <row r="11" spans="1:8" ht="15">
      <c r="A11" s="14"/>
      <c r="B11" s="9" t="s">
        <v>13</v>
      </c>
      <c r="C11" s="9">
        <v>7</v>
      </c>
      <c r="D11" s="9">
        <v>10</v>
      </c>
      <c r="E11" s="10">
        <f t="shared" si="0"/>
        <v>15.5</v>
      </c>
      <c r="F11" s="10">
        <f t="shared" si="1"/>
        <v>15.125</v>
      </c>
      <c r="G11" s="10">
        <f t="shared" si="2"/>
        <v>0.6611570247933884</v>
      </c>
      <c r="H11" s="10">
        <v>0.7145320040340846</v>
      </c>
    </row>
    <row r="12" spans="1:8" ht="15">
      <c r="A12" s="14"/>
      <c r="B12" s="9" t="s">
        <v>14</v>
      </c>
      <c r="C12" s="9">
        <v>8</v>
      </c>
      <c r="D12" s="9">
        <v>22</v>
      </c>
      <c r="E12" s="10">
        <f t="shared" si="0"/>
        <v>16</v>
      </c>
      <c r="F12" s="10">
        <f t="shared" si="1"/>
        <v>15.75</v>
      </c>
      <c r="G12" s="10">
        <f t="shared" si="2"/>
        <v>1.3968253968253967</v>
      </c>
      <c r="H12" s="10">
        <v>1.4118274663802801</v>
      </c>
    </row>
    <row r="13" spans="1:8" ht="15">
      <c r="A13" s="14">
        <v>2012</v>
      </c>
      <c r="B13" s="9" t="s">
        <v>11</v>
      </c>
      <c r="C13" s="9">
        <v>9</v>
      </c>
      <c r="D13" s="9">
        <v>14</v>
      </c>
      <c r="E13" s="10">
        <f>(D12+D13+D14+D15)/4</f>
        <v>16.75</v>
      </c>
      <c r="F13" s="10">
        <f t="shared" si="1"/>
        <v>16.375</v>
      </c>
      <c r="G13" s="10">
        <f t="shared" si="2"/>
        <v>0.8549618320610687</v>
      </c>
      <c r="H13" s="10">
        <v>0.7974921508533873</v>
      </c>
    </row>
    <row r="14" spans="1:8" ht="15">
      <c r="A14" s="14"/>
      <c r="B14" s="9" t="s">
        <v>12</v>
      </c>
      <c r="C14" s="9">
        <v>10</v>
      </c>
      <c r="D14" s="9">
        <v>18</v>
      </c>
      <c r="E14" s="10">
        <f>(D13+D14+D15+D16)/4</f>
        <v>16.75</v>
      </c>
      <c r="F14" s="10">
        <f t="shared" si="1"/>
        <v>16.75</v>
      </c>
      <c r="G14" s="10">
        <f t="shared" si="2"/>
        <v>1.0746268656716418</v>
      </c>
      <c r="H14" s="10">
        <v>1.0761483787322481</v>
      </c>
    </row>
    <row r="15" spans="1:8" ht="15">
      <c r="A15" s="14"/>
      <c r="B15" s="9" t="s">
        <v>13</v>
      </c>
      <c r="C15" s="9">
        <v>11</v>
      </c>
      <c r="D15" s="9">
        <v>13</v>
      </c>
      <c r="E15" s="10"/>
      <c r="F15" s="10"/>
      <c r="G15" s="10" t="s">
        <v>8</v>
      </c>
      <c r="H15" s="10">
        <v>0.7145320040340846</v>
      </c>
    </row>
    <row r="16" spans="1:8" ht="15">
      <c r="A16" s="14"/>
      <c r="B16" s="9" t="s">
        <v>14</v>
      </c>
      <c r="C16" s="9">
        <v>12</v>
      </c>
      <c r="D16" s="9">
        <v>22</v>
      </c>
      <c r="E16" s="10"/>
      <c r="F16" s="10"/>
      <c r="G16" s="10" t="s">
        <v>8</v>
      </c>
      <c r="H16" s="10">
        <v>1.4118274663802801</v>
      </c>
    </row>
    <row r="17" spans="1:8" ht="15">
      <c r="A17" s="14" t="s">
        <v>5</v>
      </c>
      <c r="B17" s="14"/>
      <c r="C17" s="9">
        <f aca="true" t="shared" si="3" ref="C17:H17">SUM(C5:C16)</f>
        <v>78</v>
      </c>
      <c r="D17" s="9">
        <f t="shared" si="3"/>
        <v>182</v>
      </c>
      <c r="E17" s="9">
        <f t="shared" si="3"/>
        <v>137.25</v>
      </c>
      <c r="F17" s="9">
        <f t="shared" si="3"/>
        <v>121.875</v>
      </c>
      <c r="G17" s="9">
        <f t="shared" si="3"/>
        <v>8.06076188952121</v>
      </c>
      <c r="H17" s="9">
        <f t="shared" si="3"/>
        <v>12.000000000000002</v>
      </c>
    </row>
    <row r="20" spans="2:7" ht="15">
      <c r="B20" s="10"/>
      <c r="C20" s="10" t="s">
        <v>11</v>
      </c>
      <c r="D20" s="10" t="s">
        <v>12</v>
      </c>
      <c r="E20" s="10" t="s">
        <v>13</v>
      </c>
      <c r="F20" s="10" t="s">
        <v>14</v>
      </c>
      <c r="G20" s="10" t="s">
        <v>5</v>
      </c>
    </row>
    <row r="21" spans="2:7" ht="15">
      <c r="B21" s="10"/>
      <c r="C21" s="10">
        <f>(G9+G13)/2</f>
        <v>0.8035492920989105</v>
      </c>
      <c r="D21" s="10">
        <f>(G10+G14)/2</f>
        <v>1.084321979844368</v>
      </c>
      <c r="E21" s="10">
        <f>(G7+G11)/2</f>
        <v>0.7199590433701455</v>
      </c>
      <c r="F21" s="10">
        <f>(G8+G12)/2</f>
        <v>1.4225506294471812</v>
      </c>
      <c r="G21" s="10">
        <f>SUM(C21:F21)</f>
        <v>4.030380944760605</v>
      </c>
    </row>
    <row r="22" spans="2:7" ht="15">
      <c r="B22" s="10"/>
      <c r="C22" s="10">
        <f>(C21/$G$21)*400</f>
        <v>79.74921508533873</v>
      </c>
      <c r="D22" s="10">
        <f>(D21/$G$21)*400</f>
        <v>107.61483787322481</v>
      </c>
      <c r="E22" s="10">
        <f>(E21/$G$21)*400</f>
        <v>71.45320040340846</v>
      </c>
      <c r="F22" s="10">
        <f>(F21/$G$21)*400</f>
        <v>141.18274663802802</v>
      </c>
      <c r="G22" s="10">
        <f>SUM(C22:F22)</f>
        <v>400</v>
      </c>
    </row>
    <row r="23" spans="2:7" ht="15">
      <c r="B23" s="10"/>
      <c r="C23" s="10">
        <f>C22/100</f>
        <v>0.7974921508533873</v>
      </c>
      <c r="D23" s="10">
        <f>D22/100</f>
        <v>1.0761483787322481</v>
      </c>
      <c r="E23" s="10">
        <f>E22/100</f>
        <v>0.7145320040340846</v>
      </c>
      <c r="F23" s="10">
        <f>F22/100</f>
        <v>1.4118274663802801</v>
      </c>
      <c r="G23" s="10">
        <f>SUM(C23:F23)</f>
        <v>4</v>
      </c>
    </row>
  </sheetData>
  <sheetProtection/>
  <mergeCells count="5">
    <mergeCell ref="A5:A8"/>
    <mergeCell ref="A9:A12"/>
    <mergeCell ref="A13:A16"/>
    <mergeCell ref="A17:B17"/>
    <mergeCell ref="A1:H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2024-01-11T07:27:39Z</cp:lastPrinted>
  <dcterms:created xsi:type="dcterms:W3CDTF">2024-01-07T18:46:21Z</dcterms:created>
  <dcterms:modified xsi:type="dcterms:W3CDTF">2024-01-11T14:01:43Z</dcterms:modified>
  <cp:category/>
  <cp:version/>
  <cp:contentType/>
  <cp:contentStatus/>
</cp:coreProperties>
</file>